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SIFIQBAL\Downloads\"/>
    </mc:Choice>
  </mc:AlternateContent>
  <xr:revisionPtr revIDLastSave="0" documentId="13_ncr:1_{317C41DE-9EAC-4995-8B4F-E61967AE1D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onthly Data" sheetId="1" r:id="rId1"/>
    <sheet name="Executive Dashboard" sheetId="2" r:id="rId2"/>
    <sheet name="Instruc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6" i="2"/>
  <c r="B3" i="2"/>
  <c r="K13" i="1"/>
  <c r="I13" i="1"/>
  <c r="H13" i="1"/>
  <c r="J13" i="1" s="1"/>
  <c r="K12" i="1"/>
  <c r="I12" i="1"/>
  <c r="H12" i="1"/>
  <c r="J12" i="1" s="1"/>
  <c r="K11" i="1"/>
  <c r="I11" i="1"/>
  <c r="H11" i="1"/>
  <c r="J11" i="1" s="1"/>
  <c r="K10" i="1"/>
  <c r="I10" i="1"/>
  <c r="H10" i="1"/>
  <c r="J10" i="1" s="1"/>
  <c r="K9" i="1"/>
  <c r="I9" i="1"/>
  <c r="H9" i="1"/>
  <c r="J9" i="1" s="1"/>
  <c r="K8" i="1"/>
  <c r="I8" i="1"/>
  <c r="H8" i="1"/>
  <c r="J8" i="1" s="1"/>
  <c r="K7" i="1"/>
  <c r="I7" i="1"/>
  <c r="H7" i="1"/>
  <c r="J7" i="1" s="1"/>
  <c r="K6" i="1"/>
  <c r="I6" i="1"/>
  <c r="H6" i="1"/>
  <c r="J6" i="1" s="1"/>
  <c r="K5" i="1"/>
  <c r="I5" i="1"/>
  <c r="H5" i="1"/>
  <c r="J5" i="1" s="1"/>
  <c r="K4" i="1"/>
  <c r="I4" i="1"/>
  <c r="H4" i="1"/>
  <c r="J4" i="1" s="1"/>
  <c r="K3" i="1"/>
  <c r="I3" i="1"/>
  <c r="H3" i="1"/>
  <c r="J3" i="1" s="1"/>
  <c r="K2" i="1"/>
  <c r="I2" i="1"/>
  <c r="B8" i="2" s="1"/>
  <c r="H2" i="1"/>
  <c r="J2" i="1" s="1"/>
  <c r="B5" i="2" l="1"/>
  <c r="B4" i="2"/>
</calcChain>
</file>

<file path=xl/sharedStrings.xml><?xml version="1.0" encoding="utf-8"?>
<sst xmlns="http://schemas.openxmlformats.org/spreadsheetml/2006/main" count="53" uniqueCount="53">
  <si>
    <t>Month</t>
  </si>
  <si>
    <t>Revenue</t>
  </si>
  <si>
    <t>Expenses</t>
  </si>
  <si>
    <t>Leads</t>
  </si>
  <si>
    <t>Conversions</t>
  </si>
  <si>
    <t>Retainer Clients</t>
  </si>
  <si>
    <t>Marketing Spend</t>
  </si>
  <si>
    <t>Profit</t>
  </si>
  <si>
    <t>Conversion Rate (%)</t>
  </si>
  <si>
    <t>Profit Margin (%)</t>
  </si>
  <si>
    <t>CAC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</si>
  <si>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</si>
  <si>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</si>
  <si>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</si>
  <si>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</si>
  <si>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</si>
  <si>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</si>
  <si>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</si>
  <si>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</si>
  <si>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</si>
  <si>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</si>
  <si>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</si>
  <si>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</si>
  <si>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Revenue</t>
  </si>
  <si>
    <t>Total Profit</t>
  </si>
  <si>
    <t>Avg Profit Margin (%)</t>
  </si>
  <si>
    <t>Total Leads</t>
  </si>
  <si>
    <t>Total Conversions</t>
  </si>
  <si>
    <t>Avg Conversion Rate (%)</t>
  </si>
  <si>
    <t>HOW TO USE THIS DASHBOARD</t>
  </si>
  <si>
    <t>1. Go to 'Monthly Data' sheet.</t>
  </si>
  <si>
    <t>2. Replace dummy figures (Revenue, Expenses, Leads, Conversions, Retainer Clients, Marketing Spend) with your real data monthly.</t>
  </si>
  <si>
    <t>3. Do NOT edit formula columns: Profit, Conversion Rate, Profit Margin, CAC.</t>
  </si>
  <si>
    <t>4. Dashboard updates automatically.</t>
  </si>
  <si>
    <t>MEANING OF EACH COLUMN:</t>
  </si>
  <si>
    <t>Revenue: Total income generated in that month.</t>
  </si>
  <si>
    <t>Expenses: All operational + delivery costs.</t>
  </si>
  <si>
    <t>Leads: Total potential client inquiries.</t>
  </si>
  <si>
    <t>Conversions: Leads converted into paying clients.</t>
  </si>
  <si>
    <t>Retainer Clients: Ongoing monthly recurring clients.</t>
  </si>
  <si>
    <t>Marketing Spend: Money spent on ads, promotions, campaigns.</t>
  </si>
  <si>
    <t>Profit: Revenue minus Expenses.</t>
  </si>
  <si>
    <t>Conversion Rate (%): Conversions divided by Leads.</t>
  </si>
  <si>
    <t>Profit Margin (%): Profit divided by Revenue.</t>
  </si>
  <si>
    <t>CAC (Customer Acquisition Cost): Marketing Spend divided by Conversions.</t>
  </si>
  <si>
    <t>EXECUTIVE DASHBOARD EXPLAINS:</t>
  </si>
  <si>
    <t>Total Revenue: Annual revenue sum.</t>
  </si>
  <si>
    <t>Total Profit: Annual profit.</t>
  </si>
  <si>
    <t>Avg Profit Margin: Overall profitability level.</t>
  </si>
  <si>
    <t>Total Leads: Total potential clients generated.</t>
  </si>
  <si>
    <t>Total Conversions: Total paying clients acquired.</t>
  </si>
  <si>
    <t>Avg Conversion Rate: Overall sales efficiency.</t>
  </si>
  <si>
    <t>EXECUTIVE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</si>
</sst>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3" fontId="0" fillId="0" borderId="0" xfId="1" applyFont="1"/>
    <xf numFmtId="165" fontId="0" fillId="0" borderId="0" xfId="1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0" xfId="0" applyAlignment="1"/>
    <xf numFmtId="43" fontId="4" fillId="0" borderId="0" xfId="1" applyFont="1" applyAlignment="1">
      <alignment horizontal="center"/>
    </xf>
    <xf numFmtId="43" fontId="1" fillId="0" borderId="0" xfId="1" applyFont="1" applyAlignment="1">
      <alignment vertical="center"/>
    </xf>
    <xf numFmtId="43" fontId="3" fillId="2" borderId="0" xfId="1" applyFont="1" applyFill="1"/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42C5AED6-087C-4CD5-A0C6-C82C6E8A6F49}"/>
  </tableStyles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Revenue Trend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'Monthly Data'!$B$1</c:f>
              <c:strCache>
                <c:ptCount val="1"/>
                <c:pt idx="0">
                  <c:v>Revenue</c:v>
                </c:pt>
              </c:strCache>
            </c:strRef>
          </c:tx>
          <c:marker>
            <c:spPr>
              <a:solidFill>
                <a:schemeClr val="tx1"/>
              </a:solidFill>
              <a:ln>
                <a:solidFill>
                  <a:schemeClr val="accent1">
                    <a:shade val="95000"/>
                    <a:satMod val="105000"/>
                    <a:alpha val="84000"/>
                  </a:schemeClr>
                </a:solidFill>
              </a:ln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Data'!$A$2:$A$13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Data'!$B$2:$B$13</c:f>
              <c:numCache>
                <c:formatCode>_(* #,##0_);_(* \(#,##0\);_(* "-"??_);_(@_)</c:formatCode>
                <c:ptCount val="12"/>
                <c:pt idx="0">
                  <c:v>250000</c:v>
                </c:pt>
                <c:pt idx="1">
                  <c:v>275000</c:v>
                </c:pt>
                <c:pt idx="2">
                  <c:v>300000</c:v>
                </c:pt>
                <c:pt idx="3">
                  <c:v>280000</c:v>
                </c:pt>
                <c:pt idx="4">
                  <c:v>320000</c:v>
                </c:pt>
                <c:pt idx="5">
                  <c:v>350000</c:v>
                </c:pt>
                <c:pt idx="6">
                  <c:v>370000</c:v>
                </c:pt>
                <c:pt idx="7">
                  <c:v>390000</c:v>
                </c:pt>
                <c:pt idx="8">
                  <c:v>420000</c:v>
                </c:pt>
                <c:pt idx="9">
                  <c:v>450000</c:v>
                </c:pt>
                <c:pt idx="10">
                  <c:v>480000</c:v>
                </c:pt>
                <c:pt idx="11">
                  <c:v>520000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07-46A9-A52E-31F063E86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_(* #,##0_);_(* \(#,##0\);_(* &quot;-&quot;??_);_(@_)" sourceLinked="1"/>
        <c:majorTickMark val="out"/>
        <c:minorTickMark val="none"/>
        <c:tickLblPos val="nextTo"/>
        <c:crossAx val="1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9086571233810499E-2"/>
                <c:y val="0.30257845974381409"/>
              </c:manualLayout>
            </c:layout>
          </c:dispUnitsLbl>
        </c:dispUnits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1" i="0" u="none" strike="noStrike" kern="1200" cap="all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Leads Trend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1" i="0" u="none" strike="noStrike" kern="1200" cap="all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'Monthly Data'!$D$1</c:f>
              <c:strCache>
                <c:ptCount val="1"/>
                <c:pt idx="0">
                  <c:v>Leads</c:v>
                </c:pt>
              </c:strCache>
            </c:strRef>
          </c:tx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Pt>
            <c:idx val="0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E9-4443-9283-43CB57D05FC7}"/>
              </c:ext>
            </c:extLst>
          </c:dPt>
          <c:dPt>
            <c:idx val="1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2"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9E9-4443-9283-43CB57D05FC7}"/>
              </c:ext>
            </c:extLst>
          </c:dPt>
          <c:dPt>
            <c:idx val="2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3"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E9-4443-9283-43CB57D05FC7}"/>
              </c:ext>
            </c:extLst>
          </c:dPt>
          <c:dPt>
            <c:idx val="3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4"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E9-4443-9283-43CB57D05FC7}"/>
              </c:ext>
            </c:extLst>
          </c:dPt>
          <c:dPt>
            <c:idx val="4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5"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E9-4443-9283-43CB57D05FC7}"/>
              </c:ext>
            </c:extLst>
          </c:dPt>
          <c:dPt>
            <c:idx val="5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6"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9E9-4443-9283-43CB57D05FC7}"/>
              </c:ext>
            </c:extLst>
          </c:dPt>
          <c:dPt>
            <c:idx val="6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1">
                    <a:lumMod val="60000"/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E9-4443-9283-43CB57D05FC7}"/>
              </c:ext>
            </c:extLst>
          </c:dPt>
          <c:dPt>
            <c:idx val="7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2">
                    <a:lumMod val="60000"/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9E9-4443-9283-43CB57D05FC7}"/>
              </c:ext>
            </c:extLst>
          </c:dPt>
          <c:dPt>
            <c:idx val="8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3">
                    <a:lumMod val="60000"/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E9-4443-9283-43CB57D05FC7}"/>
              </c:ext>
            </c:extLst>
          </c:dPt>
          <c:dPt>
            <c:idx val="9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4">
                    <a:lumMod val="60000"/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E9-4443-9283-43CB57D05FC7}"/>
              </c:ext>
            </c:extLst>
          </c:dPt>
          <c:dPt>
            <c:idx val="10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5">
                    <a:lumMod val="60000"/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9E9-4443-9283-43CB57D05FC7}"/>
              </c:ext>
            </c:extLst>
          </c:dPt>
          <c:dPt>
            <c:idx val="11"/>
            <c:marker>
              <c:symbol val="circle"/>
              <c:size val="17"/>
              <c:spPr>
                <a:solidFill>
                  <a:schemeClr val="lt1"/>
                </a:solidFill>
                <a:ln>
                  <a:noFill/>
                </a:ln>
                <a:effectLst/>
              </c:spPr>
            </c:marker>
            <c:bubble3D val="0"/>
            <c:spPr>
              <a:ln w="19050" cap="rnd" cmpd="sng" algn="ctr">
                <a:solidFill>
                  <a:schemeClr val="accent6">
                    <a:lumMod val="60000"/>
                    <a:shade val="95000"/>
                    <a:satMod val="10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29E9-4443-9283-43CB57D05FC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E9-4443-9283-43CB57D05FC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E9-4443-9283-43CB57D05FC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E9-4443-9283-43CB57D05FC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E9-4443-9283-43CB57D05FC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E9-4443-9283-43CB57D05FC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9E9-4443-9283-43CB57D05FC7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9E9-4443-9283-43CB57D05FC7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9E9-4443-9283-43CB57D05FC7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9E9-4443-9283-43CB57D05FC7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9E9-4443-9283-43CB57D05FC7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9E9-4443-9283-43CB57D05FC7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9E9-4443-9283-43CB57D05FC7}"/>
                </c:ext>
              </c:extLst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'Monthly Data'!$A$2:$A$13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Data'!$D$2:$D$13</c:f>
              <c:numCache>
                <c:formatCode>General</c:formatCode>
                <c:ptCount val="12"/>
                <c:pt idx="0">
                  <c:v>120</c:v>
                </c:pt>
                <c:pt idx="1">
                  <c:v>140</c:v>
                </c:pt>
                <c:pt idx="2">
                  <c:v>160</c:v>
                </c:pt>
                <c:pt idx="3">
                  <c:v>150</c:v>
                </c:pt>
                <c:pt idx="4">
                  <c:v>180</c:v>
                </c:pt>
                <c:pt idx="5">
                  <c:v>200</c:v>
                </c:pt>
                <c:pt idx="6">
                  <c:v>220</c:v>
                </c:pt>
                <c:pt idx="7">
                  <c:v>250</c:v>
                </c:pt>
                <c:pt idx="8">
                  <c:v>270</c:v>
                </c:pt>
                <c:pt idx="9">
                  <c:v>300</c:v>
                </c:pt>
                <c:pt idx="10">
                  <c:v>320</c:v>
                </c:pt>
                <c:pt idx="11">
                  <c:v>350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9E9-4443-9283-43CB57D05FC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Profit Margin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'Monthly Data'!$J$1</c:f>
              <c:strCache>
                <c:ptCount val="1"/>
                <c:pt idx="0">
                  <c:v>Profit Margin (%)</c:v>
                </c:pt>
              </c:strCache>
            </c:strRef>
          </c:tx>
          <c:spPr>
            <a:solidFill>
              <a:srgbClr val="17375E"/>
            </a:solidFill>
            <a:ln>
              <a:prstDash val="solid"/>
            </a:ln>
          </c:spPr>
          <c:invertIfNegative val="1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Data'!$A$2:$A$13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Data'!$J$2:$J$13</c:f>
              <c:numCache>
                <c:formatCode>_(* #,##0.0_);_(* \(#,##0.0\);_(* "-"??_);_(@_)</c:formatCode>
                <c:ptCount val="12"/>
                <c:pt idx="0">
                  <c:v>40</c:v>
                </c:pt>
                <c:pt idx="1">
                  <c:v>41.818181818181813</c:v>
                </c:pt>
                <c:pt idx="2">
                  <c:v>43.333333333333336</c:v>
                </c:pt>
                <c:pt idx="3">
                  <c:v>41.071428571428569</c:v>
                </c:pt>
                <c:pt idx="4">
                  <c:v>43.75</c:v>
                </c:pt>
                <c:pt idx="5">
                  <c:v>45.714285714285715</c:v>
                </c:pt>
                <c:pt idx="6">
                  <c:v>43.243243243243242</c:v>
                </c:pt>
                <c:pt idx="7">
                  <c:v>41.025641025641022</c:v>
                </c:pt>
                <c:pt idx="8">
                  <c:v>40.476190476190474</c:v>
                </c:pt>
                <c:pt idx="9">
                  <c:v>40</c:v>
                </c:pt>
                <c:pt idx="10">
                  <c:v>39.583333333333329</c:v>
                </c:pt>
                <c:pt idx="11">
                  <c:v>40.384615384615387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F09-430D-A144-73C0ED399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numFmt formatCode="_(* #,##0.0_);_(* \(#,##0.0\);_(* &quot;-&quot;??_);_(@_)" sourceLinked="1"/>
        <c:majorTickMark val="out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0</xdr:row>
      <xdr:rowOff>114300</xdr:rowOff>
    </xdr:from>
    <xdr:ext cx="4754880" cy="2560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28575</xdr:colOff>
      <xdr:row>11</xdr:row>
      <xdr:rowOff>28575</xdr:rowOff>
    </xdr:from>
    <xdr:ext cx="3840480" cy="256032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190500</xdr:colOff>
      <xdr:row>11</xdr:row>
      <xdr:rowOff>28575</xdr:rowOff>
    </xdr:from>
    <xdr:ext cx="4754880" cy="256032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9.140625" customWidth="1"/>
    <col min="2" max="3" width="11.5703125" customWidth="1"/>
    <col min="4" max="4" width="10.42578125" customWidth="1"/>
    <col min="5" max="5" width="12.85546875" customWidth="1"/>
    <col min="6" max="6" width="12.140625" customWidth="1"/>
    <col min="7" max="7" width="10.140625" bestFit="1" customWidth="1"/>
    <col min="8" max="8" width="11.85546875" customWidth="1"/>
    <col min="9" max="9" width="11" bestFit="1" customWidth="1"/>
    <col min="10" max="10" width="13" customWidth="1"/>
    <col min="11" max="11" width="9.42578125" customWidth="1"/>
  </cols>
  <sheetData>
    <row r="1" spans="1:11" s="2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13" t="s">
        <v>11</v>
      </c>
      <c r="B2" s="7">
        <v>250000</v>
      </c>
      <c r="C2" s="7">
        <v>150000</v>
      </c>
      <c r="D2" s="6">
        <v>120</v>
      </c>
      <c r="E2" s="6">
        <v>24</v>
      </c>
      <c r="F2" s="6">
        <v>2</v>
      </c>
      <c r="G2" s="7">
        <v>30000</v>
      </c>
      <c r="H2" s="7">
        <f t="shared" ref="H2:H13" si="0">B2-C2</f>
        <v>100000</v>
      </c>
      <c r="I2" s="8">
        <f t="shared" ref="I2:I13" si="1">IF(D2=0,0,E2/D2*100)</f>
        <v>20</v>
      </c>
      <c r="J2" s="8">
        <f t="shared" ref="J2:J13" si="2">IF(B2=0,0,H2/B2*100)</f>
        <v>40</v>
      </c>
      <c r="K2" s="7">
        <f t="shared" ref="K2:K13" si="3">IF(E2=0,0,G2/E2)</f>
        <v>1250</v>
      </c>
    </row>
    <row r="3" spans="1:11" x14ac:dyDescent="0.25">
      <c r="A3" s="13" t="s">
        <v>12</v>
      </c>
      <c r="B3" s="7">
        <v>275000</v>
      </c>
      <c r="C3" s="7">
        <v>160000</v>
      </c>
      <c r="D3" s="6">
        <v>140</v>
      </c>
      <c r="E3" s="6">
        <v>30</v>
      </c>
      <c r="F3" s="6">
        <v>3</v>
      </c>
      <c r="G3" s="7">
        <v>32000</v>
      </c>
      <c r="H3" s="7">
        <f t="shared" si="0"/>
        <v>115000</v>
      </c>
      <c r="I3" s="8">
        <f t="shared" si="1"/>
        <v>21.428571428571427</v>
      </c>
      <c r="J3" s="8">
        <f t="shared" si="2"/>
        <v>41.818181818181813</v>
      </c>
      <c r="K3" s="7">
        <f t="shared" si="3"/>
        <v>1066.6666666666667</v>
      </c>
    </row>
    <row r="4" spans="1:11" x14ac:dyDescent="0.25">
      <c r="A4" s="13" t="s">
        <v>13</v>
      </c>
      <c r="B4" s="7">
        <v>300000</v>
      </c>
      <c r="C4" s="7">
        <v>170000</v>
      </c>
      <c r="D4" s="6">
        <v>160</v>
      </c>
      <c r="E4" s="6">
        <v>35</v>
      </c>
      <c r="F4" s="6">
        <v>3</v>
      </c>
      <c r="G4" s="7">
        <v>35000</v>
      </c>
      <c r="H4" s="7">
        <f t="shared" si="0"/>
        <v>130000</v>
      </c>
      <c r="I4" s="8">
        <f t="shared" si="1"/>
        <v>21.875</v>
      </c>
      <c r="J4" s="8">
        <f t="shared" si="2"/>
        <v>43.333333333333336</v>
      </c>
      <c r="K4" s="7">
        <f t="shared" si="3"/>
        <v>1000</v>
      </c>
    </row>
    <row r="5" spans="1:11" x14ac:dyDescent="0.25">
      <c r="A5" s="13" t="s">
        <v>14</v>
      </c>
      <c r="B5" s="7">
        <v>280000</v>
      </c>
      <c r="C5" s="7">
        <v>165000</v>
      </c>
      <c r="D5" s="6">
        <v>150</v>
      </c>
      <c r="E5" s="6">
        <v>32</v>
      </c>
      <c r="F5" s="6">
        <v>4</v>
      </c>
      <c r="G5" s="7">
        <v>33000</v>
      </c>
      <c r="H5" s="7">
        <f t="shared" si="0"/>
        <v>115000</v>
      </c>
      <c r="I5" s="8">
        <f t="shared" si="1"/>
        <v>21.333333333333336</v>
      </c>
      <c r="J5" s="8">
        <f t="shared" si="2"/>
        <v>41.071428571428569</v>
      </c>
      <c r="K5" s="7">
        <f t="shared" si="3"/>
        <v>1031.25</v>
      </c>
    </row>
    <row r="6" spans="1:11" x14ac:dyDescent="0.25">
      <c r="A6" s="13" t="s">
        <v>15</v>
      </c>
      <c r="B6" s="7">
        <v>320000</v>
      </c>
      <c r="C6" s="7">
        <v>180000</v>
      </c>
      <c r="D6" s="6">
        <v>180</v>
      </c>
      <c r="E6" s="6">
        <v>40</v>
      </c>
      <c r="F6" s="6">
        <v>5</v>
      </c>
      <c r="G6" s="7">
        <v>37000</v>
      </c>
      <c r="H6" s="7">
        <f t="shared" si="0"/>
        <v>140000</v>
      </c>
      <c r="I6" s="8">
        <f t="shared" si="1"/>
        <v>22.222222222222221</v>
      </c>
      <c r="J6" s="8">
        <f t="shared" si="2"/>
        <v>43.75</v>
      </c>
      <c r="K6" s="7">
        <f t="shared" si="3"/>
        <v>925</v>
      </c>
    </row>
    <row r="7" spans="1:11" x14ac:dyDescent="0.25">
      <c r="A7" s="13" t="s">
        <v>16</v>
      </c>
      <c r="B7" s="7">
        <v>350000</v>
      </c>
      <c r="C7" s="7">
        <v>190000</v>
      </c>
      <c r="D7" s="6">
        <v>200</v>
      </c>
      <c r="E7" s="6">
        <v>50</v>
      </c>
      <c r="F7" s="6">
        <v>6</v>
      </c>
      <c r="G7" s="7">
        <v>40000</v>
      </c>
      <c r="H7" s="7">
        <f t="shared" si="0"/>
        <v>160000</v>
      </c>
      <c r="I7" s="8">
        <f t="shared" si="1"/>
        <v>25</v>
      </c>
      <c r="J7" s="8">
        <f t="shared" si="2"/>
        <v>45.714285714285715</v>
      </c>
      <c r="K7" s="7">
        <f t="shared" si="3"/>
        <v>800</v>
      </c>
    </row>
    <row r="8" spans="1:11" x14ac:dyDescent="0.25">
      <c r="A8" s="13" t="s">
        <v>17</v>
      </c>
      <c r="B8" s="7">
        <v>370000</v>
      </c>
      <c r="C8" s="7">
        <v>210000</v>
      </c>
      <c r="D8" s="6">
        <v>220</v>
      </c>
      <c r="E8" s="6">
        <v>55</v>
      </c>
      <c r="F8" s="6">
        <v>6</v>
      </c>
      <c r="G8" s="7">
        <v>42000</v>
      </c>
      <c r="H8" s="7">
        <f t="shared" si="0"/>
        <v>160000</v>
      </c>
      <c r="I8" s="8">
        <f t="shared" si="1"/>
        <v>25</v>
      </c>
      <c r="J8" s="8">
        <f t="shared" si="2"/>
        <v>43.243243243243242</v>
      </c>
      <c r="K8" s="7">
        <f t="shared" si="3"/>
        <v>763.63636363636363</v>
      </c>
    </row>
    <row r="9" spans="1:11" x14ac:dyDescent="0.25">
      <c r="A9" s="13" t="s">
        <v>18</v>
      </c>
      <c r="B9" s="7">
        <v>390000</v>
      </c>
      <c r="C9" s="7">
        <v>230000</v>
      </c>
      <c r="D9" s="6">
        <v>250</v>
      </c>
      <c r="E9" s="6">
        <v>60</v>
      </c>
      <c r="F9" s="6">
        <v>7</v>
      </c>
      <c r="G9" s="7">
        <v>45000</v>
      </c>
      <c r="H9" s="7">
        <f t="shared" si="0"/>
        <v>160000</v>
      </c>
      <c r="I9" s="8">
        <f t="shared" si="1"/>
        <v>24</v>
      </c>
      <c r="J9" s="8">
        <f t="shared" si="2"/>
        <v>41.025641025641022</v>
      </c>
      <c r="K9" s="7">
        <f t="shared" si="3"/>
        <v>750</v>
      </c>
    </row>
    <row r="10" spans="1:11" x14ac:dyDescent="0.25">
      <c r="A10" s="13" t="s">
        <v>19</v>
      </c>
      <c r="B10" s="7">
        <v>420000</v>
      </c>
      <c r="C10" s="7">
        <v>250000</v>
      </c>
      <c r="D10" s="6">
        <v>270</v>
      </c>
      <c r="E10" s="6">
        <v>68</v>
      </c>
      <c r="F10" s="6">
        <v>8</v>
      </c>
      <c r="G10" s="7">
        <v>48000</v>
      </c>
      <c r="H10" s="7">
        <f t="shared" si="0"/>
        <v>170000</v>
      </c>
      <c r="I10" s="8">
        <f t="shared" si="1"/>
        <v>25.185185185185183</v>
      </c>
      <c r="J10" s="8">
        <f t="shared" si="2"/>
        <v>40.476190476190474</v>
      </c>
      <c r="K10" s="7">
        <f t="shared" si="3"/>
        <v>705.88235294117646</v>
      </c>
    </row>
    <row r="11" spans="1:11" x14ac:dyDescent="0.25">
      <c r="A11" s="13" t="s">
        <v>20</v>
      </c>
      <c r="B11" s="7">
        <v>450000</v>
      </c>
      <c r="C11" s="7">
        <v>270000</v>
      </c>
      <c r="D11" s="6">
        <v>300</v>
      </c>
      <c r="E11" s="6">
        <v>75</v>
      </c>
      <c r="F11" s="6">
        <v>9</v>
      </c>
      <c r="G11" s="7">
        <v>52000</v>
      </c>
      <c r="H11" s="7">
        <f t="shared" si="0"/>
        <v>180000</v>
      </c>
      <c r="I11" s="8">
        <f t="shared" si="1"/>
        <v>25</v>
      </c>
      <c r="J11" s="8">
        <f t="shared" si="2"/>
        <v>40</v>
      </c>
      <c r="K11" s="7">
        <f t="shared" si="3"/>
        <v>693.33333333333337</v>
      </c>
    </row>
    <row r="12" spans="1:11" x14ac:dyDescent="0.25">
      <c r="A12" s="13" t="s">
        <v>21</v>
      </c>
      <c r="B12" s="7">
        <v>480000</v>
      </c>
      <c r="C12" s="7">
        <v>290000</v>
      </c>
      <c r="D12" s="6">
        <v>320</v>
      </c>
      <c r="E12" s="6">
        <v>82</v>
      </c>
      <c r="F12" s="6">
        <v>10</v>
      </c>
      <c r="G12" s="7">
        <v>55000</v>
      </c>
      <c r="H12" s="7">
        <f t="shared" si="0"/>
        <v>190000</v>
      </c>
      <c r="I12" s="8">
        <f t="shared" si="1"/>
        <v>25.624999999999996</v>
      </c>
      <c r="J12" s="8">
        <f t="shared" si="2"/>
        <v>39.583333333333329</v>
      </c>
      <c r="K12" s="7">
        <f t="shared" si="3"/>
        <v>670.73170731707319</v>
      </c>
    </row>
    <row r="13" spans="1:11" x14ac:dyDescent="0.25">
      <c r="A13" s="13" t="s">
        <v>22</v>
      </c>
      <c r="B13" s="7">
        <v>520000</v>
      </c>
      <c r="C13" s="7">
        <v>310000</v>
      </c>
      <c r="D13" s="6">
        <v>350</v>
      </c>
      <c r="E13" s="6">
        <v>95</v>
      </c>
      <c r="F13" s="6">
        <v>12</v>
      </c>
      <c r="G13" s="7">
        <v>60000</v>
      </c>
      <c r="H13" s="7">
        <f t="shared" si="0"/>
        <v>210000</v>
      </c>
      <c r="I13" s="8">
        <f t="shared" si="1"/>
        <v>27.142857142857142</v>
      </c>
      <c r="J13" s="8">
        <f t="shared" si="2"/>
        <v>40.384615384615387</v>
      </c>
      <c r="K13" s="7">
        <f t="shared" si="3"/>
        <v>631.57894736842104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showGridLines="0" showRowColHeaders="0" workbookViewId="0">
      <selection activeCell="N6" sqref="N6"/>
    </sheetView>
  </sheetViews>
  <sheetFormatPr defaultRowHeight="15" x14ac:dyDescent="0.25"/>
  <cols>
    <col min="1" max="1" width="35" customWidth="1"/>
    <col min="2" max="2" width="13.5703125" customWidth="1"/>
  </cols>
  <sheetData>
    <row r="1" spans="1:6" ht="21" x14ac:dyDescent="0.45">
      <c r="A1" s="10" t="s">
        <v>52</v>
      </c>
      <c r="B1" s="10"/>
      <c r="C1" s="9"/>
      <c r="D1" s="9"/>
      <c r="E1" s="9"/>
      <c r="F1" s="9"/>
    </row>
    <row r="3" spans="1:6" s="1" customFormat="1" ht="24" customHeight="1" x14ac:dyDescent="0.25">
      <c r="A3" s="11" t="s">
        <v>23</v>
      </c>
      <c r="B3" s="4">
        <f>SUM('Monthly Data'!B2:B13)</f>
        <v>4405000</v>
      </c>
    </row>
    <row r="4" spans="1:6" s="1" customFormat="1" ht="24" customHeight="1" x14ac:dyDescent="0.25">
      <c r="A4" s="11" t="s">
        <v>24</v>
      </c>
      <c r="B4" s="4">
        <f>SUM('Monthly Data'!H2:H13)</f>
        <v>1830000</v>
      </c>
    </row>
    <row r="5" spans="1:6" s="1" customFormat="1" ht="24" customHeight="1" x14ac:dyDescent="0.25">
      <c r="A5" s="11" t="s">
        <v>25</v>
      </c>
      <c r="B5" s="4">
        <f>AVERAGE('Monthly Data'!J2:J13)</f>
        <v>41.700021075021077</v>
      </c>
    </row>
    <row r="6" spans="1:6" s="1" customFormat="1" ht="24" customHeight="1" x14ac:dyDescent="0.25">
      <c r="A6" s="11" t="s">
        <v>26</v>
      </c>
      <c r="B6" s="4">
        <f>SUM('Monthly Data'!D2:D13)</f>
        <v>2660</v>
      </c>
    </row>
    <row r="7" spans="1:6" s="1" customFormat="1" ht="24" customHeight="1" x14ac:dyDescent="0.25">
      <c r="A7" s="11" t="s">
        <v>27</v>
      </c>
      <c r="B7" s="4">
        <f>SUM('Monthly Data'!E2:E13)</f>
        <v>646</v>
      </c>
    </row>
    <row r="8" spans="1:6" s="1" customFormat="1" ht="24" customHeight="1" x14ac:dyDescent="0.25">
      <c r="A8" s="11" t="s">
        <v>28</v>
      </c>
      <c r="B8" s="4">
        <f>AVERAGE('Monthly Data'!I2:I13)</f>
        <v>23.651014109347443</v>
      </c>
    </row>
  </sheetData>
  <mergeCells count="1">
    <mergeCell ref="A1:B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showGridLines="0" showRowColHeaders="0" workbookViewId="0">
      <selection sqref="A1:A26"/>
    </sheetView>
  </sheetViews>
  <sheetFormatPr defaultRowHeight="15" x14ac:dyDescent="0.25"/>
  <cols>
    <col min="1" max="1" width="110" customWidth="1"/>
  </cols>
  <sheetData>
    <row r="1" spans="1:1" x14ac:dyDescent="0.25">
      <c r="A1" s="12" t="s">
        <v>29</v>
      </c>
    </row>
    <row r="2" spans="1:1" x14ac:dyDescent="0.25">
      <c r="A2" s="3"/>
    </row>
    <row r="3" spans="1:1" x14ac:dyDescent="0.25">
      <c r="A3" s="3" t="s">
        <v>30</v>
      </c>
    </row>
    <row r="4" spans="1:1" x14ac:dyDescent="0.25">
      <c r="A4" s="3" t="s">
        <v>31</v>
      </c>
    </row>
    <row r="5" spans="1:1" x14ac:dyDescent="0.25">
      <c r="A5" s="3" t="s">
        <v>32</v>
      </c>
    </row>
    <row r="6" spans="1:1" x14ac:dyDescent="0.25">
      <c r="A6" s="3" t="s">
        <v>33</v>
      </c>
    </row>
    <row r="7" spans="1:1" x14ac:dyDescent="0.25">
      <c r="A7" s="3"/>
    </row>
    <row r="8" spans="1:1" x14ac:dyDescent="0.25">
      <c r="A8" s="12" t="s">
        <v>34</v>
      </c>
    </row>
    <row r="9" spans="1:1" x14ac:dyDescent="0.25">
      <c r="A9" s="3" t="s">
        <v>35</v>
      </c>
    </row>
    <row r="10" spans="1:1" x14ac:dyDescent="0.25">
      <c r="A10" s="3" t="s">
        <v>36</v>
      </c>
    </row>
    <row r="11" spans="1:1" x14ac:dyDescent="0.25">
      <c r="A11" s="3" t="s">
        <v>37</v>
      </c>
    </row>
    <row r="12" spans="1:1" x14ac:dyDescent="0.25">
      <c r="A12" s="3" t="s">
        <v>38</v>
      </c>
    </row>
    <row r="13" spans="1:1" x14ac:dyDescent="0.25">
      <c r="A13" s="3" t="s">
        <v>39</v>
      </c>
    </row>
    <row r="14" spans="1:1" x14ac:dyDescent="0.25">
      <c r="A14" s="3" t="s">
        <v>40</v>
      </c>
    </row>
    <row r="15" spans="1:1" x14ac:dyDescent="0.25">
      <c r="A15" s="3" t="s">
        <v>41</v>
      </c>
    </row>
    <row r="16" spans="1:1" x14ac:dyDescent="0.25">
      <c r="A16" s="3" t="s">
        <v>42</v>
      </c>
    </row>
    <row r="17" spans="1:1" x14ac:dyDescent="0.25">
      <c r="A17" s="3" t="s">
        <v>43</v>
      </c>
    </row>
    <row r="18" spans="1:1" x14ac:dyDescent="0.25">
      <c r="A18" s="3" t="s">
        <v>44</v>
      </c>
    </row>
    <row r="19" spans="1:1" x14ac:dyDescent="0.25">
      <c r="A19" s="3"/>
    </row>
    <row r="20" spans="1:1" x14ac:dyDescent="0.25">
      <c r="A20" s="12" t="s">
        <v>45</v>
      </c>
    </row>
    <row r="21" spans="1:1" x14ac:dyDescent="0.25">
      <c r="A21" s="3" t="s">
        <v>46</v>
      </c>
    </row>
    <row r="22" spans="1:1" x14ac:dyDescent="0.25">
      <c r="A22" s="3" t="s">
        <v>47</v>
      </c>
    </row>
    <row r="23" spans="1:1" x14ac:dyDescent="0.25">
      <c r="A23" s="3" t="s">
        <v>48</v>
      </c>
    </row>
    <row r="24" spans="1:1" x14ac:dyDescent="0.25">
      <c r="A24" s="3" t="s">
        <v>49</v>
      </c>
    </row>
    <row r="25" spans="1:1" x14ac:dyDescent="0.25">
      <c r="A25" s="3" t="s">
        <v>50</v>
      </c>
    </row>
    <row r="26" spans="1:1" x14ac:dyDescent="0.25">
      <c r="A26" s="3" t="s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Data</vt:lpstr>
      <vt:lpstr>Executive Dashboard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Muhammad Asif Iqbal</cp:lastModifiedBy>
  <dcterms:created xsi:type="dcterms:W3CDTF">2026-02-25T08:18:59Z</dcterms:created>
  <dcterms:modified xsi:type="dcterms:W3CDTF">2026-02-25T08:38:12Z</dcterms:modified>
</cp:coreProperties>
</file>